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6CC54J2\Users\Administrator\OneDrive\Documenti Condivisi\Ordine Avvocati Pisa\Bilancio 2020\"/>
    </mc:Choice>
  </mc:AlternateContent>
  <xr:revisionPtr revIDLastSave="0" documentId="13_ncr:1_{CD4FD231-5168-4B0E-89AA-3AC55B71810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5" i="1" l="1"/>
  <c r="E5" i="2" l="1"/>
  <c r="E13" i="2" s="1"/>
  <c r="B18" i="2"/>
  <c r="B96" i="1"/>
  <c r="B41" i="1"/>
  <c r="B40" i="1"/>
  <c r="B22" i="1"/>
  <c r="C28" i="2"/>
  <c r="F25" i="2"/>
  <c r="F28" i="2" s="1"/>
  <c r="D96" i="1"/>
  <c r="D92" i="1"/>
  <c r="D94" i="1" s="1"/>
  <c r="D85" i="1"/>
  <c r="E77" i="1"/>
  <c r="D77" i="1"/>
  <c r="D74" i="1"/>
  <c r="E56" i="1"/>
  <c r="D52" i="1"/>
  <c r="D56" i="1" s="1"/>
  <c r="E47" i="1"/>
  <c r="D47" i="1"/>
  <c r="D41" i="1"/>
  <c r="D40" i="1"/>
  <c r="E26" i="1"/>
  <c r="E79" i="1" s="1"/>
  <c r="D22" i="1"/>
  <c r="D26" i="1" s="1"/>
  <c r="E18" i="1"/>
  <c r="D17" i="1"/>
  <c r="D18" i="1" s="1"/>
  <c r="D79" i="1" l="1"/>
  <c r="D80" i="1" s="1"/>
  <c r="D95" i="1" s="1"/>
  <c r="D97" i="1" s="1"/>
  <c r="E95" i="1"/>
  <c r="E51" i="2"/>
  <c r="E18" i="2" s="1"/>
  <c r="E25" i="2" s="1"/>
  <c r="E28" i="2" s="1"/>
  <c r="C77" i="1" l="1"/>
  <c r="C56" i="1"/>
  <c r="C47" i="1"/>
  <c r="C26" i="1"/>
  <c r="C18" i="1"/>
  <c r="C79" i="1" l="1"/>
  <c r="B13" i="2" l="1"/>
  <c r="B56" i="2"/>
  <c r="B49" i="2"/>
  <c r="B94" i="1"/>
  <c r="B85" i="1"/>
  <c r="B77" i="1"/>
  <c r="B56" i="1"/>
  <c r="B26" i="1"/>
  <c r="B18" i="1"/>
  <c r="B25" i="2" l="1"/>
  <c r="B28" i="2" s="1"/>
  <c r="B47" i="1"/>
  <c r="B79" i="1" l="1"/>
  <c r="B80" i="1" s="1"/>
  <c r="B95" i="1" s="1"/>
  <c r="B97" i="1" s="1"/>
</calcChain>
</file>

<file path=xl/sharedStrings.xml><?xml version="1.0" encoding="utf-8"?>
<sst xmlns="http://schemas.openxmlformats.org/spreadsheetml/2006/main" count="147" uniqueCount="143">
  <si>
    <t>A) VALORE DELLA PRODUZIONE</t>
  </si>
  <si>
    <t>A.1a) Contributi Albo</t>
  </si>
  <si>
    <t>A.5a) Contr.F.di Assistenza CNF (partita di giro)</t>
  </si>
  <si>
    <t>A.5b) Servizio Fotocopie</t>
  </si>
  <si>
    <t>A.5c) Rimborso spese postali</t>
  </si>
  <si>
    <t>A.5d) Rimborsi vari</t>
  </si>
  <si>
    <t>A.2b) Iscrizione Albo</t>
  </si>
  <si>
    <t>A.3c) Iscrizione Praticanti abilitati</t>
  </si>
  <si>
    <t>A.4d) Liquidazione notule</t>
  </si>
  <si>
    <t>A.5e) Certificazioni varie</t>
  </si>
  <si>
    <t>TOTALE VALORE DELLA PRODUZIONE</t>
  </si>
  <si>
    <t>B) COSTI DELLA PRODUZIONE</t>
  </si>
  <si>
    <t xml:space="preserve">TOTALI </t>
  </si>
  <si>
    <t>PREVENTIVO</t>
  </si>
  <si>
    <t>6) Costi per materie prime, suss., consumo e merci</t>
  </si>
  <si>
    <t>1) Entrate tipiche dell'Ordine</t>
  </si>
  <si>
    <t>5) Altre entrate e rivalse spese</t>
  </si>
  <si>
    <t>B.6a) Acquisto Cancelleria e Stampati</t>
  </si>
  <si>
    <t>B.6b) Postali, marche e valori bollati</t>
  </si>
  <si>
    <t>B.6c) Acquisto Pubblicazioni e riviste</t>
  </si>
  <si>
    <t>7) Costi per servizi</t>
  </si>
  <si>
    <t>B.7a) Manutenzione sito internet e assistenza soft.</t>
  </si>
  <si>
    <t>8) Costi per godimento di beni di terzi</t>
  </si>
  <si>
    <t>9) Costi del personale</t>
  </si>
  <si>
    <t>B.9a) Salari e stipendi</t>
  </si>
  <si>
    <t>B.9b) Oneri Sociali</t>
  </si>
  <si>
    <t>B.9c) Trattamento di fine rapporto (Ass.Generali)</t>
  </si>
  <si>
    <t>10) Ammortamenti e svalutazioni</t>
  </si>
  <si>
    <t>B.10A) Ammortamenti immobilizzazioni materiali</t>
  </si>
  <si>
    <t>14) Oneri diversi di gestione</t>
  </si>
  <si>
    <t xml:space="preserve">B.14a) Centro di costi biblioteca </t>
  </si>
  <si>
    <t>TOTALE COSTI DELLA PRODUZIONE</t>
  </si>
  <si>
    <t>Differenza tra valore e costo della produzione</t>
  </si>
  <si>
    <t>C) PROVENTI ED ONERI FINANZIARI</t>
  </si>
  <si>
    <t>C16) Altri proventi finanziari</t>
  </si>
  <si>
    <t>C16.d) Proventi diversi dai precedenti</t>
  </si>
  <si>
    <t>C17) Interessi e altri oneri finanziari</t>
  </si>
  <si>
    <t>TOTALE PROVENTI ED ONERI FINANZIARI</t>
  </si>
  <si>
    <t>E) PROVENTI E ONERI STRAORDINARI</t>
  </si>
  <si>
    <t xml:space="preserve">20) Proventi, con sep.indicazione delle plus.da </t>
  </si>
  <si>
    <t>alienazioni i cui ricavi non sono iscrivibili al n.5</t>
  </si>
  <si>
    <t>alienazioni i cui effetti non sono iscrivibili al n.14</t>
  </si>
  <si>
    <t>22)Sopr.Attive e insussist.del passivo</t>
  </si>
  <si>
    <t>23) Soprav. passive e insuss. Dell'attivo</t>
  </si>
  <si>
    <t>Risultato prima delle imposte</t>
  </si>
  <si>
    <t>AVANZO DI GESTIONE</t>
  </si>
  <si>
    <t>TOTALE DELLE PARTITE STRAORDINARIE</t>
  </si>
  <si>
    <t>CONTO ECONOMICO</t>
  </si>
  <si>
    <t>B.6d) Acquisto Toghe e costi inerenti</t>
  </si>
  <si>
    <t>24) Imposte dell'esercizio (Irap e Ires)</t>
  </si>
  <si>
    <t>ATTIVITA'</t>
  </si>
  <si>
    <t>A)CREDITI VS LO STATO ED ALTRI ENTI PUBBLICI</t>
  </si>
  <si>
    <t>PER LA PARTECIPAZIONE AL PATRIM. INIZIALE</t>
  </si>
  <si>
    <t>B) IMMOBILIZZAZIONI</t>
  </si>
  <si>
    <t>Fondi ammortamento imm.materiali</t>
  </si>
  <si>
    <t xml:space="preserve">II.Immobilizzazioni materiali </t>
  </si>
  <si>
    <t>III.Immobilizzazioni Finanziarie</t>
  </si>
  <si>
    <t>C) ATTIVO CIRCOLANTE</t>
  </si>
  <si>
    <t>II. Crediti esigibili entro l'esercizio successivo</t>
  </si>
  <si>
    <t>Cassa</t>
  </si>
  <si>
    <t>C/Corrente Banca Lajatico</t>
  </si>
  <si>
    <t xml:space="preserve">D) Ratei e Risconti </t>
  </si>
  <si>
    <t xml:space="preserve">TOTALE ATTIVO </t>
  </si>
  <si>
    <t>A) PATRIMONIO NETTO</t>
  </si>
  <si>
    <t>IX. Avanzo (disavanzo) economico d'esercizio</t>
  </si>
  <si>
    <t>VII. Avanzi (Disavanzi) economici potati a nuovo</t>
  </si>
  <si>
    <t>II. Debiti Tributari</t>
  </si>
  <si>
    <t>F) Ratei e Risconti</t>
  </si>
  <si>
    <t>TOTALE PASSIVO E NETTO</t>
  </si>
  <si>
    <t>ASSICURAZIONI GENERALI PER FONDO TFR a FONDO TFR DIPENDENTI ORDINE AVVOCATI</t>
  </si>
  <si>
    <t>PASSIVITA'</t>
  </si>
  <si>
    <t>TOTALE ATTIVO CIRCOLANTE C)</t>
  </si>
  <si>
    <t>TOTALE IMMOBILIZZAZIONI B)</t>
  </si>
  <si>
    <t>TOTALE PATRIMONIO NETTO A)</t>
  </si>
  <si>
    <t>TOTALE DEBITI E)</t>
  </si>
  <si>
    <t>III.Acconti imposte</t>
  </si>
  <si>
    <t>IV.Disponibilità liquide:</t>
  </si>
  <si>
    <t xml:space="preserve">21) Oneri stra.., con sep.indicazione delle min.da* </t>
  </si>
  <si>
    <t>B.14b)Organismo di mediazione</t>
  </si>
  <si>
    <t>B.14c) Eventi istituzionali</t>
  </si>
  <si>
    <t>B.14d) Partecipazione a convegni e congressi</t>
  </si>
  <si>
    <t>B.14e) Cerimonie e giuramento Avvocati</t>
  </si>
  <si>
    <t>B.14f) Cerimonia delle medaglie</t>
  </si>
  <si>
    <t>B.14g) Pari opportunità</t>
  </si>
  <si>
    <t>B.14h) Spese varie e documentate</t>
  </si>
  <si>
    <t>B.14i) Tributi vari</t>
  </si>
  <si>
    <t>I. Debiti vari</t>
  </si>
  <si>
    <t>II.Debiti vs C.N.F.</t>
  </si>
  <si>
    <t>IV.Debiti previdenziali e ritenute dipendenti</t>
  </si>
  <si>
    <t>A.1b) Contributo C.N.F (partita di giro)</t>
  </si>
  <si>
    <t>B.9d) Corsi Formazione del personale e altri costi p.</t>
  </si>
  <si>
    <t>Dettaglio crediti esigibili entro l'eser. successivo:</t>
  </si>
  <si>
    <t>Diritti di segreteria Tassazione notule</t>
  </si>
  <si>
    <t>Dettaglio debiti vari:</t>
  </si>
  <si>
    <t>Servizio trasporto Bus Navetta</t>
  </si>
  <si>
    <t>Contabilità e buste paghe</t>
  </si>
  <si>
    <t>Dettaglio Immobilizzazioni finanziarie:</t>
  </si>
  <si>
    <t>Fondazione Avvocati Toscani</t>
  </si>
  <si>
    <t>Fondazione Scuola Forense Alta Toscana</t>
  </si>
  <si>
    <t>Organismo Conciliazione</t>
  </si>
  <si>
    <t>B.7b)Energia elettrica</t>
  </si>
  <si>
    <t>B.7c) Spese per telefonia e internet</t>
  </si>
  <si>
    <t>B.7d) Servizio trasporto bus navetta</t>
  </si>
  <si>
    <t>B.7e) Call center difesa d'ufficio</t>
  </si>
  <si>
    <t>B.7f) Corsi formazione permanente</t>
  </si>
  <si>
    <t>B.7g) Contributo C.N.F. (partita di giro)</t>
  </si>
  <si>
    <t>B.7l) Contributo fondazione scuola forense</t>
  </si>
  <si>
    <t>B.7m) Contr.F.di Assistenza CNF (partita di giro)</t>
  </si>
  <si>
    <t>B.7n) Contr.Fond.Avvocatura Toscana</t>
  </si>
  <si>
    <t>B.7o) Polizze Assicurative</t>
  </si>
  <si>
    <t>B.7p) Spese contabili e tenuta libri paghe</t>
  </si>
  <si>
    <t>B.7q) Compensi vari a terzi</t>
  </si>
  <si>
    <t>B.7r) Consiglio Distrtettuale Disciplina</t>
  </si>
  <si>
    <t>B.7s) Manutenzioni varie</t>
  </si>
  <si>
    <t>B.7t) Necrologi</t>
  </si>
  <si>
    <t>B.7u) Spese bancarie</t>
  </si>
  <si>
    <t>Debiti vari</t>
  </si>
  <si>
    <t>Assicurazioni generali TFR</t>
  </si>
  <si>
    <t>II.Debiti vs Dist.Ord.For. Toscani</t>
  </si>
  <si>
    <t>Copylub - fotocop.-</t>
  </si>
  <si>
    <t>Crediti contributi 2018</t>
  </si>
  <si>
    <t>ANNO 2019</t>
  </si>
  <si>
    <t>13) Altri Accantonamernti</t>
  </si>
  <si>
    <t>Crediti contributi 2019</t>
  </si>
  <si>
    <t>D) DEBITI da pagare entro l'esercizio succesivo:</t>
  </si>
  <si>
    <t>F.ne Avvocatura Toscana</t>
  </si>
  <si>
    <t>Call Center difese d'ufficio</t>
  </si>
  <si>
    <t>Sferabit</t>
  </si>
  <si>
    <t>A.1.c) Contributo O.C.F. (partita di giro)</t>
  </si>
  <si>
    <t>A.1d) Contributo Unione D.O. Toscana (partita di giro)</t>
  </si>
  <si>
    <t>B.7h) Contributo O.C.F. (partita di giro)</t>
  </si>
  <si>
    <t>B.7i) Contributo Unione D.O. Toscana (partita di giro)</t>
  </si>
  <si>
    <t>Consiglio Distrettuale Disciplina</t>
  </si>
  <si>
    <t>ANNO 2020</t>
  </si>
  <si>
    <t>Split dicembre 2020</t>
  </si>
  <si>
    <t>B.8a) Noleggio e manutenzione fotocopiatrici e macchinari vari</t>
  </si>
  <si>
    <t>B.14l) Spese di rappresentanza</t>
  </si>
  <si>
    <t>Inscrizione Praticanti abilitati 2020</t>
  </si>
  <si>
    <t>Crediti contributi 2020</t>
  </si>
  <si>
    <t>Pari Opportunità Bando 2020</t>
  </si>
  <si>
    <t>Fondazione Scuola Forense</t>
  </si>
  <si>
    <t>Organismo di mediazione</t>
  </si>
  <si>
    <t>Banco Poste S.p.a.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</si>
</sst>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164" fontId="4" fillId="0" borderId="0" xfId="1" applyFont="1"/>
    <xf numFmtId="164" fontId="5" fillId="0" borderId="1" xfId="1" applyFont="1" applyBorder="1" applyAlignment="1">
      <alignment horizontal="center"/>
    </xf>
    <xf numFmtId="164" fontId="5" fillId="0" borderId="1" xfId="1" applyFont="1" applyBorder="1"/>
    <xf numFmtId="164" fontId="4" fillId="0" borderId="6" xfId="1" applyFont="1" applyBorder="1"/>
    <xf numFmtId="164" fontId="4" fillId="0" borderId="5" xfId="1" applyFont="1" applyBorder="1"/>
    <xf numFmtId="164" fontId="4" fillId="0" borderId="7" xfId="1" applyFont="1" applyBorder="1"/>
    <xf numFmtId="0" fontId="0" fillId="0" borderId="6" xfId="0" applyBorder="1"/>
    <xf numFmtId="164" fontId="4" fillId="0" borderId="8" xfId="1" applyFont="1" applyBorder="1"/>
    <xf numFmtId="164" fontId="5" fillId="0" borderId="9" xfId="1" applyFont="1" applyBorder="1"/>
    <xf numFmtId="164" fontId="5" fillId="0" borderId="7" xfId="1" applyFont="1" applyBorder="1"/>
    <xf numFmtId="0" fontId="2" fillId="0" borderId="6" xfId="0" applyFont="1" applyBorder="1"/>
    <xf numFmtId="0" fontId="4" fillId="0" borderId="6" xfId="0" applyFont="1" applyBorder="1"/>
    <xf numFmtId="0" fontId="5" fillId="0" borderId="6" xfId="0" applyFont="1" applyBorder="1" applyAlignment="1">
      <alignment horizontal="right"/>
    </xf>
    <xf numFmtId="0" fontId="2" fillId="0" borderId="5" xfId="0" applyFont="1" applyBorder="1"/>
    <xf numFmtId="0" fontId="6" fillId="0" borderId="6" xfId="0" applyFont="1" applyBorder="1"/>
    <xf numFmtId="0" fontId="4" fillId="0" borderId="5" xfId="0" applyFont="1" applyBorder="1"/>
    <xf numFmtId="164" fontId="4" fillId="0" borderId="6" xfId="0" applyNumberFormat="1" applyFont="1" applyBorder="1"/>
    <xf numFmtId="0" fontId="4" fillId="0" borderId="0" xfId="0" applyFont="1"/>
    <xf numFmtId="0" fontId="4" fillId="0" borderId="4" xfId="0" applyFont="1" applyBorder="1"/>
    <xf numFmtId="164" fontId="4" fillId="0" borderId="4" xfId="1" applyFont="1" applyBorder="1"/>
    <xf numFmtId="0" fontId="5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4" fillId="0" borderId="10" xfId="0" applyFont="1" applyBorder="1"/>
    <xf numFmtId="0" fontId="4" fillId="0" borderId="11" xfId="0" applyFont="1" applyBorder="1"/>
    <xf numFmtId="164" fontId="4" fillId="0" borderId="11" xfId="1" applyFont="1" applyBorder="1"/>
    <xf numFmtId="0" fontId="0" fillId="0" borderId="11" xfId="0" applyBorder="1"/>
    <xf numFmtId="164" fontId="4" fillId="0" borderId="10" xfId="1" applyFont="1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5" fillId="0" borderId="6" xfId="1" applyFont="1" applyBorder="1"/>
    <xf numFmtId="164" fontId="0" fillId="0" borderId="0" xfId="1" applyFont="1"/>
    <xf numFmtId="164" fontId="4" fillId="0" borderId="18" xfId="1" applyFont="1" applyBorder="1"/>
    <xf numFmtId="164" fontId="0" fillId="0" borderId="18" xfId="1" applyFont="1" applyBorder="1"/>
    <xf numFmtId="164" fontId="4" fillId="0" borderId="6" xfId="1" applyFont="1" applyBorder="1" applyAlignment="1">
      <alignment horizontal="center"/>
    </xf>
    <xf numFmtId="164" fontId="4" fillId="0" borderId="9" xfId="1" applyFont="1" applyBorder="1"/>
    <xf numFmtId="164" fontId="4" fillId="0" borderId="12" xfId="1" applyFont="1" applyBorder="1"/>
    <xf numFmtId="164" fontId="0" fillId="0" borderId="0" xfId="0" applyNumberFormat="1"/>
    <xf numFmtId="0" fontId="0" fillId="0" borderId="0" xfId="0"/>
    <xf numFmtId="0" fontId="4" fillId="0" borderId="19" xfId="0" applyFont="1" applyBorder="1"/>
    <xf numFmtId="0" fontId="0" fillId="0" borderId="0" xfId="0" applyBorder="1"/>
    <xf numFmtId="0" fontId="0" fillId="0" borderId="0" xfId="0"/>
    <xf numFmtId="164" fontId="0" fillId="0" borderId="0" xfId="1" applyFont="1" applyBorder="1"/>
    <xf numFmtId="164" fontId="0" fillId="0" borderId="11" xfId="1" applyFont="1" applyBorder="1"/>
    <xf numFmtId="0" fontId="0" fillId="0" borderId="0" xfId="0"/>
    <xf numFmtId="0" fontId="5" fillId="0" borderId="0" xfId="0" applyFont="1" applyBorder="1" applyAlignment="1">
      <alignment horizontal="right"/>
    </xf>
    <xf numFmtId="164" fontId="4" fillId="0" borderId="0" xfId="1" applyFont="1" applyBorder="1"/>
    <xf numFmtId="0" fontId="0" fillId="0" borderId="0" xfId="0"/>
    <xf numFmtId="1" fontId="2" fillId="0" borderId="3" xfId="1" applyNumberFormat="1" applyFont="1" applyBorder="1" applyAlignment="1">
      <alignment horizontal="center"/>
    </xf>
    <xf numFmtId="1" fontId="2" fillId="0" borderId="2" xfId="1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0" fillId="2" borderId="13" xfId="1" applyFont="1" applyFill="1" applyBorder="1"/>
    <xf numFmtId="164" fontId="1" fillId="0" borderId="0" xfId="1" applyFon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1"/>
  <sheetViews>
    <sheetView tabSelected="1" zoomScaleNormal="100" zoomScaleSheetLayoutView="100" workbookViewId="0">
      <selection activeCell="N12" sqref="N12"/>
    </sheetView>
  </sheetViews>
  <sheetFormatPr defaultRowHeight="15" x14ac:dyDescent="0.25"/>
  <cols>
    <col min="1" max="1" width="51.42578125" customWidth="1"/>
    <col min="2" max="2" width="13.28515625" customWidth="1"/>
    <col min="3" max="3" width="12.5703125" customWidth="1"/>
    <col min="4" max="4" width="12.7109375" customWidth="1"/>
    <col min="5" max="5" width="12.42578125" customWidth="1"/>
    <col min="7" max="7" width="12.7109375" bestFit="1" customWidth="1"/>
  </cols>
  <sheetData>
    <row r="1" spans="1:7" x14ac:dyDescent="0.25">
      <c r="A1" s="54" t="s">
        <v>47</v>
      </c>
      <c r="B1" s="52">
        <v>2020</v>
      </c>
      <c r="C1" s="53"/>
      <c r="D1" s="52">
        <v>2019</v>
      </c>
      <c r="E1" s="53"/>
    </row>
    <row r="2" spans="1:7" x14ac:dyDescent="0.25">
      <c r="A2" s="55"/>
      <c r="B2" s="2" t="s">
        <v>12</v>
      </c>
      <c r="C2" s="3" t="s">
        <v>13</v>
      </c>
      <c r="D2" s="2" t="s">
        <v>12</v>
      </c>
      <c r="E2" s="3" t="s">
        <v>13</v>
      </c>
    </row>
    <row r="3" spans="1:7" x14ac:dyDescent="0.25">
      <c r="A3" s="11" t="s">
        <v>0</v>
      </c>
      <c r="B3" s="20"/>
      <c r="C3" s="20"/>
      <c r="D3" s="20"/>
      <c r="E3" s="20"/>
    </row>
    <row r="4" spans="1:7" x14ac:dyDescent="0.25">
      <c r="A4" s="12" t="s">
        <v>15</v>
      </c>
      <c r="B4" s="4"/>
      <c r="C4" s="38"/>
      <c r="D4" s="4"/>
      <c r="E4" s="38"/>
    </row>
    <row r="5" spans="1:7" x14ac:dyDescent="0.25">
      <c r="A5" s="12" t="s">
        <v>1</v>
      </c>
      <c r="B5" s="4">
        <v>290557.24</v>
      </c>
      <c r="C5" s="4">
        <v>292240</v>
      </c>
      <c r="D5" s="4">
        <v>341047.03999999998</v>
      </c>
      <c r="E5" s="4">
        <v>310000</v>
      </c>
      <c r="G5" s="41"/>
    </row>
    <row r="6" spans="1:7" x14ac:dyDescent="0.25">
      <c r="A6" s="12" t="s">
        <v>89</v>
      </c>
      <c r="B6" s="4">
        <v>49434.51</v>
      </c>
      <c r="C6" s="4">
        <v>48715.38</v>
      </c>
      <c r="D6" s="4">
        <v>49098.92</v>
      </c>
      <c r="E6" s="4">
        <v>48000</v>
      </c>
    </row>
    <row r="7" spans="1:7" x14ac:dyDescent="0.25">
      <c r="A7" s="12" t="s">
        <v>128</v>
      </c>
      <c r="B7" s="4">
        <v>4133.25</v>
      </c>
      <c r="C7" s="4">
        <v>4085.82</v>
      </c>
      <c r="D7" s="4">
        <v>4939.04</v>
      </c>
      <c r="E7" s="4">
        <v>6000</v>
      </c>
    </row>
    <row r="8" spans="1:7" x14ac:dyDescent="0.25">
      <c r="A8" s="12" t="s">
        <v>129</v>
      </c>
      <c r="B8" s="4">
        <v>3000</v>
      </c>
      <c r="C8" s="4">
        <v>2000</v>
      </c>
      <c r="D8" s="4">
        <v>2000</v>
      </c>
      <c r="E8" s="4">
        <v>4000</v>
      </c>
    </row>
    <row r="9" spans="1:7" x14ac:dyDescent="0.25">
      <c r="A9" s="12" t="s">
        <v>6</v>
      </c>
      <c r="B9" s="4">
        <v>7799.5</v>
      </c>
      <c r="C9" s="4">
        <v>9000</v>
      </c>
      <c r="D9" s="4">
        <v>12792</v>
      </c>
      <c r="E9" s="4">
        <v>15000</v>
      </c>
    </row>
    <row r="10" spans="1:7" x14ac:dyDescent="0.25">
      <c r="A10" s="12" t="s">
        <v>7</v>
      </c>
      <c r="B10" s="4">
        <v>19003</v>
      </c>
      <c r="C10" s="4">
        <v>16500</v>
      </c>
      <c r="D10" s="4">
        <v>16275</v>
      </c>
      <c r="E10" s="4">
        <v>28000</v>
      </c>
    </row>
    <row r="11" spans="1:7" x14ac:dyDescent="0.25">
      <c r="A11" s="12" t="s">
        <v>8</v>
      </c>
      <c r="B11" s="4">
        <v>5452.51</v>
      </c>
      <c r="C11" s="4">
        <v>5000</v>
      </c>
      <c r="D11" s="4">
        <v>10886.79</v>
      </c>
      <c r="E11" s="4">
        <v>15000</v>
      </c>
    </row>
    <row r="12" spans="1:7" x14ac:dyDescent="0.25">
      <c r="A12" s="12" t="s">
        <v>9</v>
      </c>
      <c r="B12" s="4">
        <v>3424</v>
      </c>
      <c r="C12" s="4">
        <v>3000</v>
      </c>
      <c r="D12" s="4">
        <v>4846</v>
      </c>
      <c r="E12" s="4">
        <v>5000</v>
      </c>
    </row>
    <row r="13" spans="1:7" x14ac:dyDescent="0.25">
      <c r="A13" s="12" t="s">
        <v>16</v>
      </c>
      <c r="B13" s="4"/>
      <c r="C13" s="4"/>
      <c r="D13" s="4"/>
      <c r="E13" s="4"/>
    </row>
    <row r="14" spans="1:7" x14ac:dyDescent="0.25">
      <c r="A14" s="12" t="s">
        <v>2</v>
      </c>
      <c r="B14" s="4"/>
      <c r="C14" s="4"/>
      <c r="D14" s="4"/>
      <c r="E14" s="4"/>
    </row>
    <row r="15" spans="1:7" x14ac:dyDescent="0.25">
      <c r="A15" s="12" t="s">
        <v>3</v>
      </c>
      <c r="B15" s="4">
        <v>1261.7</v>
      </c>
      <c r="C15" s="4">
        <v>1000</v>
      </c>
      <c r="D15" s="4">
        <v>2488.4</v>
      </c>
      <c r="E15" s="4">
        <v>4000</v>
      </c>
    </row>
    <row r="16" spans="1:7" x14ac:dyDescent="0.25">
      <c r="A16" s="12" t="s">
        <v>4</v>
      </c>
      <c r="B16" s="4">
        <v>2440.33</v>
      </c>
      <c r="C16" s="4">
        <v>1500</v>
      </c>
      <c r="D16" s="4">
        <v>3001</v>
      </c>
      <c r="E16" s="4">
        <v>4000</v>
      </c>
    </row>
    <row r="17" spans="1:5" x14ac:dyDescent="0.25">
      <c r="A17" s="12" t="s">
        <v>5</v>
      </c>
      <c r="B17" s="5">
        <v>200</v>
      </c>
      <c r="C17" s="5">
        <v>1000</v>
      </c>
      <c r="D17" s="5">
        <f>735.8+1059.4</f>
        <v>1795.2</v>
      </c>
      <c r="E17" s="5">
        <v>1000</v>
      </c>
    </row>
    <row r="18" spans="1:5" ht="15.75" thickBot="1" x14ac:dyDescent="0.3">
      <c r="A18" s="13" t="s">
        <v>10</v>
      </c>
      <c r="B18" s="39">
        <f>SUM(B5:B17)</f>
        <v>386706.04000000004</v>
      </c>
      <c r="C18" s="6">
        <f>SUM(C5:C17)</f>
        <v>384041.2</v>
      </c>
      <c r="D18" s="39">
        <f>SUM(D5:D17)</f>
        <v>449169.38999999996</v>
      </c>
      <c r="E18" s="6">
        <f>SUM(E5:E17)</f>
        <v>440000</v>
      </c>
    </row>
    <row r="19" spans="1:5" ht="15.75" thickTop="1" x14ac:dyDescent="0.25">
      <c r="A19" s="7"/>
      <c r="B19" s="8"/>
      <c r="C19" s="8"/>
      <c r="D19" s="8"/>
      <c r="E19" s="8"/>
    </row>
    <row r="20" spans="1:5" x14ac:dyDescent="0.25">
      <c r="A20" s="11" t="s">
        <v>11</v>
      </c>
      <c r="B20" s="4"/>
      <c r="C20" s="4"/>
      <c r="D20" s="4"/>
      <c r="E20" s="4"/>
    </row>
    <row r="21" spans="1:5" x14ac:dyDescent="0.25">
      <c r="A21" s="12" t="s">
        <v>14</v>
      </c>
      <c r="B21" s="4"/>
      <c r="C21" s="4"/>
      <c r="D21" s="4"/>
      <c r="E21" s="4"/>
    </row>
    <row r="22" spans="1:5" x14ac:dyDescent="0.25">
      <c r="A22" s="12" t="s">
        <v>17</v>
      </c>
      <c r="B22" s="4">
        <f>16.8+627.72</f>
        <v>644.52</v>
      </c>
      <c r="C22" s="4">
        <v>948.8</v>
      </c>
      <c r="D22" s="4">
        <f>52.84+810.19</f>
        <v>863.03000000000009</v>
      </c>
      <c r="E22" s="4">
        <v>4000</v>
      </c>
    </row>
    <row r="23" spans="1:5" x14ac:dyDescent="0.25">
      <c r="A23" s="12" t="s">
        <v>18</v>
      </c>
      <c r="B23" s="4">
        <v>2180.69</v>
      </c>
      <c r="C23" s="4">
        <v>4500</v>
      </c>
      <c r="D23" s="4">
        <v>4445.58</v>
      </c>
      <c r="E23" s="4">
        <v>5000</v>
      </c>
    </row>
    <row r="24" spans="1:5" x14ac:dyDescent="0.25">
      <c r="A24" s="12" t="s">
        <v>19</v>
      </c>
      <c r="B24" s="4">
        <v>1880</v>
      </c>
      <c r="C24" s="4">
        <v>772</v>
      </c>
      <c r="D24" s="4">
        <v>772</v>
      </c>
      <c r="E24" s="4">
        <v>4000</v>
      </c>
    </row>
    <row r="25" spans="1:5" x14ac:dyDescent="0.25">
      <c r="A25" s="12" t="s">
        <v>48</v>
      </c>
      <c r="B25" s="5">
        <v>402</v>
      </c>
      <c r="C25" s="5">
        <v>250</v>
      </c>
      <c r="D25" s="5">
        <v>99</v>
      </c>
      <c r="E25" s="5"/>
    </row>
    <row r="26" spans="1:5" x14ac:dyDescent="0.25">
      <c r="A26" s="12"/>
      <c r="B26" s="4">
        <f>SUM(B22:B25)</f>
        <v>5107.21</v>
      </c>
      <c r="C26" s="4">
        <f>SUM(C22:C25)</f>
        <v>6470.8</v>
      </c>
      <c r="D26" s="4">
        <f>SUM(D22:D25)</f>
        <v>6179.61</v>
      </c>
      <c r="E26" s="4">
        <f>SUM(E22:E25)</f>
        <v>13000</v>
      </c>
    </row>
    <row r="27" spans="1:5" x14ac:dyDescent="0.25">
      <c r="A27" s="12" t="s">
        <v>20</v>
      </c>
      <c r="B27" s="4"/>
      <c r="C27" s="4"/>
      <c r="D27" s="4"/>
      <c r="E27" s="4"/>
    </row>
    <row r="28" spans="1:5" x14ac:dyDescent="0.25">
      <c r="A28" s="12" t="s">
        <v>21</v>
      </c>
      <c r="B28" s="4">
        <v>9883.06</v>
      </c>
      <c r="C28" s="4">
        <v>27500</v>
      </c>
      <c r="D28" s="4">
        <v>27382.91</v>
      </c>
      <c r="E28" s="4">
        <v>10000</v>
      </c>
    </row>
    <row r="29" spans="1:5" x14ac:dyDescent="0.25">
      <c r="A29" s="12" t="s">
        <v>100</v>
      </c>
      <c r="B29" s="4">
        <v>4406.7700000000004</v>
      </c>
      <c r="C29" s="4">
        <v>5000</v>
      </c>
      <c r="D29" s="4">
        <v>4795.1899999999996</v>
      </c>
      <c r="E29" s="4"/>
    </row>
    <row r="30" spans="1:5" x14ac:dyDescent="0.25">
      <c r="A30" s="12" t="s">
        <v>101</v>
      </c>
      <c r="B30" s="4">
        <v>10916.46</v>
      </c>
      <c r="C30" s="4">
        <v>13000</v>
      </c>
      <c r="D30" s="4">
        <v>13030.02</v>
      </c>
      <c r="E30" s="4">
        <v>14000</v>
      </c>
    </row>
    <row r="31" spans="1:5" x14ac:dyDescent="0.25">
      <c r="A31" s="12" t="s">
        <v>102</v>
      </c>
      <c r="B31" s="4">
        <v>21120</v>
      </c>
      <c r="C31" s="4">
        <v>23100</v>
      </c>
      <c r="D31" s="4">
        <v>39600</v>
      </c>
      <c r="E31" s="4">
        <v>39900</v>
      </c>
    </row>
    <row r="32" spans="1:5" x14ac:dyDescent="0.25">
      <c r="A32" s="12" t="s">
        <v>103</v>
      </c>
      <c r="B32" s="4">
        <v>2650.12</v>
      </c>
      <c r="C32" s="4">
        <v>2500</v>
      </c>
      <c r="D32" s="4">
        <v>8691.2099999999991</v>
      </c>
      <c r="E32" s="4"/>
    </row>
    <row r="33" spans="1:7" x14ac:dyDescent="0.25">
      <c r="A33" s="12" t="s">
        <v>104</v>
      </c>
      <c r="B33" s="4">
        <v>821.75</v>
      </c>
      <c r="C33" s="4">
        <v>2000</v>
      </c>
      <c r="D33" s="4">
        <v>4273.1499999999996</v>
      </c>
      <c r="E33" s="4">
        <v>7000</v>
      </c>
    </row>
    <row r="34" spans="1:7" x14ac:dyDescent="0.25">
      <c r="A34" s="12" t="s">
        <v>105</v>
      </c>
      <c r="B34" s="4">
        <v>53725.84</v>
      </c>
      <c r="C34" s="4">
        <v>48715.38</v>
      </c>
      <c r="D34" s="4">
        <v>49098.92</v>
      </c>
      <c r="E34" s="4">
        <v>48000</v>
      </c>
    </row>
    <row r="35" spans="1:7" x14ac:dyDescent="0.25">
      <c r="A35" s="23" t="s">
        <v>130</v>
      </c>
      <c r="B35" s="27">
        <v>4089.25</v>
      </c>
      <c r="C35" s="4">
        <v>4085.82</v>
      </c>
      <c r="D35" s="27">
        <v>4939.04</v>
      </c>
      <c r="E35" s="4">
        <v>5000</v>
      </c>
      <c r="G35" s="41"/>
    </row>
    <row r="36" spans="1:7" x14ac:dyDescent="0.25">
      <c r="A36" s="12" t="s">
        <v>131</v>
      </c>
      <c r="B36" s="4">
        <v>3000</v>
      </c>
      <c r="C36" s="4">
        <v>2000</v>
      </c>
      <c r="D36" s="4">
        <v>2000</v>
      </c>
      <c r="E36" s="4">
        <v>2500</v>
      </c>
      <c r="G36" s="41"/>
    </row>
    <row r="37" spans="1:7" x14ac:dyDescent="0.25">
      <c r="A37" s="12" t="s">
        <v>106</v>
      </c>
      <c r="B37" s="4">
        <v>10000</v>
      </c>
      <c r="C37" s="4">
        <v>10000</v>
      </c>
      <c r="D37" s="4">
        <v>10000</v>
      </c>
      <c r="E37" s="4">
        <v>10000</v>
      </c>
      <c r="G37" s="41"/>
    </row>
    <row r="38" spans="1:7" x14ac:dyDescent="0.25">
      <c r="A38" s="23" t="s">
        <v>107</v>
      </c>
      <c r="B38" s="27"/>
      <c r="C38" s="4"/>
      <c r="D38" s="27"/>
      <c r="E38" s="4"/>
      <c r="G38" s="41"/>
    </row>
    <row r="39" spans="1:7" x14ac:dyDescent="0.25">
      <c r="A39" s="12" t="s">
        <v>108</v>
      </c>
      <c r="B39" s="4"/>
      <c r="C39" s="4"/>
      <c r="D39" s="4"/>
      <c r="E39" s="4"/>
    </row>
    <row r="40" spans="1:7" x14ac:dyDescent="0.25">
      <c r="A40" s="12" t="s">
        <v>109</v>
      </c>
      <c r="B40" s="4">
        <f>1759.5+3173.5</f>
        <v>4933</v>
      </c>
      <c r="C40" s="4">
        <v>5000</v>
      </c>
      <c r="D40" s="4">
        <f>1763.5+3170.5</f>
        <v>4934</v>
      </c>
      <c r="E40" s="4">
        <v>5000</v>
      </c>
    </row>
    <row r="41" spans="1:7" x14ac:dyDescent="0.25">
      <c r="A41" s="23" t="s">
        <v>110</v>
      </c>
      <c r="B41" s="4">
        <f>2159.56+5075.2</f>
        <v>7234.76</v>
      </c>
      <c r="C41" s="4">
        <v>7500</v>
      </c>
      <c r="D41" s="4">
        <f>2047.56+5131.2</f>
        <v>7178.76</v>
      </c>
      <c r="E41" s="4">
        <v>7500</v>
      </c>
    </row>
    <row r="42" spans="1:7" x14ac:dyDescent="0.25">
      <c r="A42" s="12" t="s">
        <v>111</v>
      </c>
      <c r="B42" s="4">
        <v>566</v>
      </c>
      <c r="C42" s="4">
        <v>1000</v>
      </c>
      <c r="D42" s="4">
        <v>690.52</v>
      </c>
      <c r="E42" s="4">
        <v>1000</v>
      </c>
    </row>
    <row r="43" spans="1:7" x14ac:dyDescent="0.25">
      <c r="A43" s="12" t="s">
        <v>112</v>
      </c>
      <c r="B43" s="4">
        <v>15000</v>
      </c>
      <c r="C43" s="4">
        <v>15000</v>
      </c>
      <c r="D43" s="4">
        <v>14940</v>
      </c>
      <c r="E43" s="4">
        <v>15000</v>
      </c>
    </row>
    <row r="44" spans="1:7" x14ac:dyDescent="0.25">
      <c r="A44" s="23" t="s">
        <v>113</v>
      </c>
      <c r="B44" s="27">
        <v>648.16999999999996</v>
      </c>
      <c r="C44" s="4">
        <v>3000</v>
      </c>
      <c r="D44" s="27"/>
      <c r="E44" s="4">
        <v>10000</v>
      </c>
    </row>
    <row r="45" spans="1:7" x14ac:dyDescent="0.25">
      <c r="A45" s="12" t="s">
        <v>114</v>
      </c>
      <c r="B45" s="4">
        <v>289.41000000000003</v>
      </c>
      <c r="C45" s="4"/>
      <c r="D45" s="4">
        <v>427.5</v>
      </c>
      <c r="E45" s="4"/>
    </row>
    <row r="46" spans="1:7" x14ac:dyDescent="0.25">
      <c r="A46" s="12" t="s">
        <v>115</v>
      </c>
      <c r="B46" s="5">
        <v>2144.1</v>
      </c>
      <c r="C46" s="16">
        <v>2300</v>
      </c>
      <c r="D46" s="5">
        <v>2215.02</v>
      </c>
      <c r="E46" s="16"/>
    </row>
    <row r="47" spans="1:7" x14ac:dyDescent="0.25">
      <c r="A47" s="12"/>
      <c r="B47" s="4">
        <f>SUM(B28:B46)</f>
        <v>151428.69000000003</v>
      </c>
      <c r="C47" s="17">
        <f>SUM(C28:C46)</f>
        <v>171701.2</v>
      </c>
      <c r="D47" s="4">
        <f>SUM(D28:D46)</f>
        <v>194196.23999999996</v>
      </c>
      <c r="E47" s="17">
        <f>SUM(E28:E46)</f>
        <v>174900</v>
      </c>
    </row>
    <row r="48" spans="1:7" x14ac:dyDescent="0.25">
      <c r="A48" s="12" t="s">
        <v>22</v>
      </c>
      <c r="B48" s="4"/>
      <c r="C48" s="12"/>
      <c r="D48" s="4"/>
      <c r="E48" s="12"/>
    </row>
    <row r="49" spans="1:6" x14ac:dyDescent="0.25">
      <c r="A49" s="12" t="s">
        <v>135</v>
      </c>
      <c r="B49" s="4">
        <v>15097.42</v>
      </c>
      <c r="C49" s="4">
        <v>16000</v>
      </c>
      <c r="D49" s="4">
        <v>17656.89</v>
      </c>
      <c r="E49" s="4">
        <v>25000</v>
      </c>
    </row>
    <row r="50" spans="1:6" x14ac:dyDescent="0.25">
      <c r="A50" s="12"/>
      <c r="B50" s="4"/>
      <c r="C50" s="4"/>
      <c r="D50" s="4"/>
      <c r="E50" s="4"/>
    </row>
    <row r="51" spans="1:6" x14ac:dyDescent="0.25">
      <c r="A51" s="12" t="s">
        <v>23</v>
      </c>
      <c r="B51" s="4"/>
      <c r="C51" s="4"/>
      <c r="D51" s="4"/>
      <c r="E51" s="4"/>
    </row>
    <row r="52" spans="1:6" x14ac:dyDescent="0.25">
      <c r="A52" s="12" t="s">
        <v>24</v>
      </c>
      <c r="B52" s="4">
        <v>107201.07</v>
      </c>
      <c r="C52" s="4">
        <v>110000</v>
      </c>
      <c r="D52" s="4">
        <f>88032+21581.34</f>
        <v>109613.34</v>
      </c>
      <c r="E52" s="4">
        <v>110000</v>
      </c>
    </row>
    <row r="53" spans="1:6" x14ac:dyDescent="0.25">
      <c r="A53" s="12" t="s">
        <v>25</v>
      </c>
      <c r="B53" s="27">
        <v>41744.870000000003</v>
      </c>
      <c r="C53" s="4">
        <v>40000</v>
      </c>
      <c r="D53" s="27">
        <v>42238.73</v>
      </c>
      <c r="E53" s="4">
        <v>39000</v>
      </c>
    </row>
    <row r="54" spans="1:6" x14ac:dyDescent="0.25">
      <c r="A54" s="23" t="s">
        <v>26</v>
      </c>
      <c r="B54" s="4">
        <v>9811.23</v>
      </c>
      <c r="C54" s="27">
        <v>10000</v>
      </c>
      <c r="D54" s="4">
        <v>13045.95</v>
      </c>
      <c r="E54" s="27">
        <v>8000</v>
      </c>
      <c r="F54" s="28"/>
    </row>
    <row r="55" spans="1:6" x14ac:dyDescent="0.25">
      <c r="A55" s="12" t="s">
        <v>90</v>
      </c>
      <c r="B55" s="5"/>
      <c r="C55" s="5">
        <v>1000</v>
      </c>
      <c r="D55" s="5">
        <v>600.5</v>
      </c>
      <c r="E55" s="5">
        <v>1000</v>
      </c>
    </row>
    <row r="56" spans="1:6" x14ac:dyDescent="0.25">
      <c r="A56" s="12"/>
      <c r="B56" s="4">
        <f>SUM(B52:B55)</f>
        <v>158757.17000000001</v>
      </c>
      <c r="C56" s="4">
        <f>SUM(C52:C55)</f>
        <v>161000</v>
      </c>
      <c r="D56" s="4">
        <f>SUM(D52:D55)</f>
        <v>165498.52000000002</v>
      </c>
      <c r="E56" s="4">
        <f>SUM(E52:E55)</f>
        <v>158000</v>
      </c>
    </row>
    <row r="57" spans="1:6" x14ac:dyDescent="0.25">
      <c r="A57" s="12" t="s">
        <v>27</v>
      </c>
      <c r="B57" s="4"/>
      <c r="C57" s="4"/>
      <c r="D57" s="4"/>
      <c r="E57" s="4"/>
    </row>
    <row r="58" spans="1:6" x14ac:dyDescent="0.25">
      <c r="A58" s="12" t="s">
        <v>28</v>
      </c>
      <c r="B58" s="4">
        <v>12144.59</v>
      </c>
      <c r="C58" s="4">
        <v>12000</v>
      </c>
      <c r="D58" s="4">
        <v>12144.59</v>
      </c>
      <c r="E58" s="4">
        <v>14000</v>
      </c>
    </row>
    <row r="59" spans="1:6" s="42" customFormat="1" x14ac:dyDescent="0.25">
      <c r="A59" s="12"/>
      <c r="B59" s="4"/>
      <c r="C59" s="4"/>
      <c r="D59" s="4"/>
      <c r="E59" s="4"/>
    </row>
    <row r="60" spans="1:6" x14ac:dyDescent="0.25">
      <c r="A60" s="43" t="s">
        <v>122</v>
      </c>
      <c r="B60" s="5"/>
      <c r="C60" s="5"/>
      <c r="D60" s="5"/>
      <c r="E60" s="5"/>
    </row>
    <row r="61" spans="1:6" x14ac:dyDescent="0.25">
      <c r="A61" s="18"/>
      <c r="B61" s="1"/>
      <c r="C61" s="1"/>
      <c r="D61" s="1"/>
      <c r="E61" s="1"/>
    </row>
    <row r="62" spans="1:6" x14ac:dyDescent="0.25">
      <c r="A62" s="18"/>
      <c r="B62" s="1"/>
      <c r="C62" s="1"/>
      <c r="D62" s="1"/>
      <c r="E62" s="1"/>
    </row>
    <row r="63" spans="1:6" x14ac:dyDescent="0.25">
      <c r="A63" s="18"/>
      <c r="B63" s="1"/>
      <c r="C63" s="1"/>
      <c r="D63" s="1"/>
      <c r="E63" s="1"/>
    </row>
    <row r="64" spans="1:6" x14ac:dyDescent="0.25">
      <c r="A64" s="18"/>
      <c r="B64" s="1"/>
      <c r="C64" s="1"/>
      <c r="D64" s="1"/>
      <c r="E64" s="1"/>
    </row>
    <row r="65" spans="1:6" x14ac:dyDescent="0.25">
      <c r="A65" s="24"/>
      <c r="B65" s="25"/>
      <c r="C65" s="25"/>
      <c r="D65" s="25"/>
      <c r="E65" s="25"/>
    </row>
    <row r="66" spans="1:6" x14ac:dyDescent="0.25">
      <c r="A66" s="12" t="s">
        <v>29</v>
      </c>
      <c r="B66" s="4"/>
      <c r="C66" s="4"/>
      <c r="D66" s="4"/>
      <c r="E66" s="4"/>
    </row>
    <row r="67" spans="1:6" x14ac:dyDescent="0.25">
      <c r="A67" s="23" t="s">
        <v>30</v>
      </c>
      <c r="B67" s="4">
        <v>4618</v>
      </c>
      <c r="C67" s="27">
        <v>8000</v>
      </c>
      <c r="D67" s="4">
        <v>7549.53</v>
      </c>
      <c r="E67" s="27">
        <v>8000</v>
      </c>
      <c r="F67" s="28"/>
    </row>
    <row r="68" spans="1:6" x14ac:dyDescent="0.25">
      <c r="A68" s="23" t="s">
        <v>78</v>
      </c>
      <c r="B68" s="4"/>
      <c r="C68" s="27"/>
      <c r="D68" s="4">
        <v>0</v>
      </c>
      <c r="E68" s="27">
        <v>5000</v>
      </c>
      <c r="F68" s="28"/>
    </row>
    <row r="69" spans="1:6" x14ac:dyDescent="0.25">
      <c r="A69" s="12" t="s">
        <v>79</v>
      </c>
      <c r="B69" s="27">
        <v>2864.41</v>
      </c>
      <c r="C69" s="4">
        <v>4000</v>
      </c>
      <c r="D69" s="27">
        <v>12017.12</v>
      </c>
      <c r="E69" s="4">
        <v>8000</v>
      </c>
    </row>
    <row r="70" spans="1:6" x14ac:dyDescent="0.25">
      <c r="A70" s="12" t="s">
        <v>80</v>
      </c>
      <c r="B70" s="4"/>
      <c r="C70" s="4">
        <v>1000</v>
      </c>
      <c r="D70" s="4">
        <v>6022.3</v>
      </c>
      <c r="E70" s="4">
        <v>10000</v>
      </c>
    </row>
    <row r="71" spans="1:6" x14ac:dyDescent="0.25">
      <c r="A71" s="12" t="s">
        <v>81</v>
      </c>
      <c r="B71" s="4"/>
      <c r="C71" s="4">
        <v>600</v>
      </c>
      <c r="D71" s="4">
        <v>4141.5</v>
      </c>
      <c r="E71" s="4">
        <v>4000</v>
      </c>
    </row>
    <row r="72" spans="1:6" x14ac:dyDescent="0.25">
      <c r="A72" s="12" t="s">
        <v>82</v>
      </c>
      <c r="B72" s="27"/>
      <c r="C72" s="4"/>
      <c r="D72" s="27"/>
      <c r="E72" s="4"/>
    </row>
    <row r="73" spans="1:6" x14ac:dyDescent="0.25">
      <c r="A73" s="12" t="s">
        <v>83</v>
      </c>
      <c r="B73" s="4">
        <v>2754</v>
      </c>
      <c r="C73" s="4">
        <v>5000</v>
      </c>
      <c r="D73" s="4">
        <v>3102.21</v>
      </c>
      <c r="E73" s="4">
        <v>5000</v>
      </c>
    </row>
    <row r="74" spans="1:6" x14ac:dyDescent="0.25">
      <c r="A74" s="12" t="s">
        <v>84</v>
      </c>
      <c r="B74" s="4">
        <v>1570.41</v>
      </c>
      <c r="C74" s="4">
        <v>2000</v>
      </c>
      <c r="D74" s="4">
        <f>732.8+205.98+1.3-54.91</f>
        <v>885.17</v>
      </c>
      <c r="E74" s="4">
        <v>2000</v>
      </c>
    </row>
    <row r="75" spans="1:6" x14ac:dyDescent="0.25">
      <c r="A75" s="12" t="s">
        <v>85</v>
      </c>
      <c r="B75" s="27">
        <v>458</v>
      </c>
      <c r="C75" s="4">
        <v>458</v>
      </c>
      <c r="D75" s="27">
        <v>458</v>
      </c>
      <c r="E75" s="4"/>
    </row>
    <row r="76" spans="1:6" x14ac:dyDescent="0.25">
      <c r="A76" s="12" t="s">
        <v>136</v>
      </c>
      <c r="B76" s="40">
        <v>100</v>
      </c>
      <c r="C76" s="5"/>
      <c r="D76" s="40">
        <v>650</v>
      </c>
      <c r="E76" s="5">
        <v>600</v>
      </c>
    </row>
    <row r="77" spans="1:6" x14ac:dyDescent="0.25">
      <c r="A77" s="7"/>
      <c r="B77" s="4">
        <f>SUM(B67:B76)</f>
        <v>12364.82</v>
      </c>
      <c r="C77" s="17">
        <f>SUM(C67:C76)</f>
        <v>21058</v>
      </c>
      <c r="D77" s="4">
        <f>SUM(D67:D76)</f>
        <v>34825.83</v>
      </c>
      <c r="E77" s="17">
        <f>SUM(E67:E76)</f>
        <v>42600</v>
      </c>
    </row>
    <row r="78" spans="1:6" x14ac:dyDescent="0.25">
      <c r="A78" s="7"/>
      <c r="B78" s="4"/>
      <c r="C78" s="12"/>
      <c r="D78" s="4"/>
      <c r="E78" s="12"/>
    </row>
    <row r="79" spans="1:6" ht="15.75" thickBot="1" x14ac:dyDescent="0.3">
      <c r="A79" s="13" t="s">
        <v>31</v>
      </c>
      <c r="B79" s="6">
        <f>B26+B47+B49+B56+B58+B60+B77</f>
        <v>354899.90000000008</v>
      </c>
      <c r="C79" s="6">
        <f>C26+C47+C49+C56+C58+C77</f>
        <v>388230</v>
      </c>
      <c r="D79" s="6">
        <f>D26+D47+D49+D56+D58+D60+D77</f>
        <v>430501.68</v>
      </c>
      <c r="E79" s="6">
        <f>E26+E47+E49+E56+E58+E77</f>
        <v>427500</v>
      </c>
    </row>
    <row r="80" spans="1:6" ht="15.75" thickTop="1" x14ac:dyDescent="0.25">
      <c r="A80" s="12" t="s">
        <v>32</v>
      </c>
      <c r="B80" s="8">
        <f>B18-B79</f>
        <v>31806.139999999956</v>
      </c>
      <c r="C80" s="8"/>
      <c r="D80" s="8">
        <f>D18-D79</f>
        <v>18667.709999999963</v>
      </c>
      <c r="E80" s="8"/>
    </row>
    <row r="81" spans="1:7" x14ac:dyDescent="0.25">
      <c r="A81" s="11" t="s">
        <v>33</v>
      </c>
      <c r="B81" s="4"/>
      <c r="C81" s="4"/>
      <c r="D81" s="4"/>
      <c r="E81" s="4"/>
    </row>
    <row r="82" spans="1:7" x14ac:dyDescent="0.25">
      <c r="A82" s="12" t="s">
        <v>34</v>
      </c>
      <c r="B82" s="4"/>
      <c r="C82" s="4"/>
      <c r="D82" s="4"/>
      <c r="E82" s="4"/>
    </row>
    <row r="83" spans="1:7" x14ac:dyDescent="0.25">
      <c r="A83" s="12" t="s">
        <v>35</v>
      </c>
      <c r="B83" s="4">
        <v>326.23</v>
      </c>
      <c r="C83" s="4">
        <v>500</v>
      </c>
      <c r="D83" s="4">
        <v>832.21</v>
      </c>
      <c r="E83" s="4"/>
    </row>
    <row r="84" spans="1:7" x14ac:dyDescent="0.25">
      <c r="A84" s="12" t="s">
        <v>36</v>
      </c>
      <c r="B84" s="5"/>
      <c r="C84" s="4"/>
      <c r="D84" s="5"/>
      <c r="E84" s="4"/>
    </row>
    <row r="85" spans="1:7" ht="15.75" thickBot="1" x14ac:dyDescent="0.3">
      <c r="A85" s="13" t="s">
        <v>37</v>
      </c>
      <c r="B85" s="6">
        <f>SUM(B83:B84)</f>
        <v>326.23</v>
      </c>
      <c r="C85" s="6"/>
      <c r="D85" s="6">
        <f>SUM(D83:D84)</f>
        <v>832.21</v>
      </c>
      <c r="E85" s="6"/>
    </row>
    <row r="86" spans="1:7" ht="15.75" thickTop="1" x14ac:dyDescent="0.25">
      <c r="A86" s="12"/>
      <c r="B86" s="4"/>
      <c r="C86" s="4"/>
      <c r="D86" s="4"/>
      <c r="E86" s="4"/>
    </row>
    <row r="87" spans="1:7" x14ac:dyDescent="0.25">
      <c r="A87" s="11" t="s">
        <v>38</v>
      </c>
      <c r="B87" s="4"/>
      <c r="C87" s="4"/>
      <c r="D87" s="4"/>
      <c r="E87" s="4"/>
    </row>
    <row r="88" spans="1:7" x14ac:dyDescent="0.25">
      <c r="A88" s="12" t="s">
        <v>39</v>
      </c>
      <c r="B88" s="4"/>
      <c r="C88" s="4"/>
      <c r="D88" s="4"/>
      <c r="E88" s="4"/>
    </row>
    <row r="89" spans="1:7" x14ac:dyDescent="0.25">
      <c r="A89" s="12" t="s">
        <v>40</v>
      </c>
      <c r="B89" s="4"/>
      <c r="C89" s="4"/>
      <c r="D89" s="4"/>
      <c r="E89" s="4"/>
    </row>
    <row r="90" spans="1:7" x14ac:dyDescent="0.25">
      <c r="A90" s="12" t="s">
        <v>77</v>
      </c>
      <c r="B90" s="4"/>
      <c r="C90" s="4"/>
      <c r="D90" s="4"/>
      <c r="E90" s="4"/>
    </row>
    <row r="91" spans="1:7" x14ac:dyDescent="0.25">
      <c r="A91" s="12" t="s">
        <v>41</v>
      </c>
      <c r="B91" s="4"/>
      <c r="C91" s="4"/>
      <c r="D91" s="4"/>
      <c r="E91" s="4"/>
    </row>
    <row r="92" spans="1:7" x14ac:dyDescent="0.25">
      <c r="A92" s="12" t="s">
        <v>42</v>
      </c>
      <c r="B92" s="4">
        <v>5000</v>
      </c>
      <c r="C92" s="4"/>
      <c r="D92" s="4">
        <f>150+7283.16</f>
        <v>7433.16</v>
      </c>
      <c r="E92" s="4"/>
    </row>
    <row r="93" spans="1:7" x14ac:dyDescent="0.25">
      <c r="A93" s="12" t="s">
        <v>43</v>
      </c>
      <c r="B93" s="5"/>
      <c r="C93" s="4"/>
      <c r="D93" s="5"/>
      <c r="E93" s="4"/>
    </row>
    <row r="94" spans="1:7" ht="15.75" thickBot="1" x14ac:dyDescent="0.3">
      <c r="A94" s="13" t="s">
        <v>46</v>
      </c>
      <c r="B94" s="6">
        <f>SUM(B92:B93)</f>
        <v>5000</v>
      </c>
      <c r="C94" s="6"/>
      <c r="D94" s="6">
        <f>SUM(D92:D93)</f>
        <v>7433.16</v>
      </c>
      <c r="E94" s="6"/>
    </row>
    <row r="95" spans="1:7" ht="15.75" thickTop="1" x14ac:dyDescent="0.25">
      <c r="A95" s="12" t="s">
        <v>44</v>
      </c>
      <c r="B95" s="4">
        <f>B80+B85+B94</f>
        <v>37132.369999999952</v>
      </c>
      <c r="C95" s="4">
        <f>C18-C79+15688.8</f>
        <v>11500.000000000011</v>
      </c>
      <c r="D95" s="4">
        <f>D80+D85+D94</f>
        <v>26933.079999999962</v>
      </c>
      <c r="E95" s="4">
        <f>E18-E79</f>
        <v>12500</v>
      </c>
    </row>
    <row r="96" spans="1:7" x14ac:dyDescent="0.25">
      <c r="A96" s="15" t="s">
        <v>49</v>
      </c>
      <c r="B96" s="5">
        <f>10707.79-458</f>
        <v>10249.790000000001</v>
      </c>
      <c r="C96" s="4">
        <v>11500</v>
      </c>
      <c r="D96" s="5">
        <f>11702.28-458</f>
        <v>11244.28</v>
      </c>
      <c r="E96" s="4">
        <v>12500</v>
      </c>
      <c r="G96" s="41"/>
    </row>
    <row r="97" spans="1:5" ht="15.75" thickBot="1" x14ac:dyDescent="0.3">
      <c r="A97" s="14" t="s">
        <v>45</v>
      </c>
      <c r="B97" s="9">
        <f>B95-B96</f>
        <v>26882.579999999951</v>
      </c>
      <c r="C97" s="10"/>
      <c r="D97" s="9">
        <f>D95-D96</f>
        <v>15688.799999999961</v>
      </c>
      <c r="E97" s="10"/>
    </row>
    <row r="98" spans="1:5" ht="15.75" thickTop="1" x14ac:dyDescent="0.25">
      <c r="B98" s="1"/>
      <c r="C98" s="1"/>
      <c r="D98" s="1"/>
      <c r="E98" s="1"/>
    </row>
    <row r="99" spans="1:5" x14ac:dyDescent="0.25">
      <c r="B99" s="1"/>
      <c r="C99" s="1"/>
      <c r="D99" s="1"/>
      <c r="E99" s="1"/>
    </row>
    <row r="109" spans="1:5" ht="13.5" customHeight="1" x14ac:dyDescent="0.25"/>
    <row r="110" spans="1:5" hidden="1" x14ac:dyDescent="0.25"/>
    <row r="111" spans="1:5" ht="37.5" customHeight="1" x14ac:dyDescent="0.25">
      <c r="A111" s="56"/>
      <c r="B111" s="57"/>
      <c r="C111" s="57"/>
      <c r="D111" s="57"/>
      <c r="E111" s="57"/>
    </row>
  </sheetData>
  <mergeCells count="4">
    <mergeCell ref="B1:C1"/>
    <mergeCell ref="D1:E1"/>
    <mergeCell ref="A1:A2"/>
    <mergeCell ref="A111:E111"/>
  </mergeCells>
  <pageMargins left="0.7" right="0.7" top="1.0784374999999999" bottom="0.75" header="0.3" footer="0.3"/>
  <pageSetup paperSize="9" scale="86" orientation="portrait" r:id="rId1"/>
  <headerFooter>
    <oddHeader>&amp;C&amp;"-,Corsivo grassetto"&amp;12ORDINE DEGLI AVVOCATI DI PISA&amp;"-,Normale"&amp;11
ENTE PUBBLICO NON ECONOMICO
&amp;8PIAZZA DELLA REPUBBLICA 56121 PISA
C.F. 80005010501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8"/>
  <sheetViews>
    <sheetView zoomScaleNormal="100" workbookViewId="0">
      <selection activeCell="K33" sqref="K33"/>
    </sheetView>
  </sheetViews>
  <sheetFormatPr defaultRowHeight="15" x14ac:dyDescent="0.25"/>
  <cols>
    <col min="1" max="1" width="37.140625" customWidth="1"/>
    <col min="2" max="2" width="13.85546875" customWidth="1"/>
    <col min="3" max="3" width="14.42578125" customWidth="1"/>
    <col min="4" max="4" width="38.28515625" customWidth="1"/>
    <col min="5" max="6" width="13.85546875" customWidth="1"/>
    <col min="8" max="8" width="10.7109375" bestFit="1" customWidth="1"/>
    <col min="9" max="9" width="11.7109375" bestFit="1" customWidth="1"/>
  </cols>
  <sheetData>
    <row r="2" spans="1:6" x14ac:dyDescent="0.25">
      <c r="A2" s="54" t="s">
        <v>50</v>
      </c>
      <c r="B2" s="58" t="s">
        <v>133</v>
      </c>
      <c r="C2" s="58" t="s">
        <v>121</v>
      </c>
      <c r="D2" s="54" t="s">
        <v>70</v>
      </c>
      <c r="E2" s="58" t="s">
        <v>133</v>
      </c>
      <c r="F2" s="58" t="s">
        <v>121</v>
      </c>
    </row>
    <row r="3" spans="1:6" x14ac:dyDescent="0.25">
      <c r="A3" s="55"/>
      <c r="B3" s="59"/>
      <c r="C3" s="59"/>
      <c r="D3" s="55"/>
      <c r="E3" s="59"/>
      <c r="F3" s="59"/>
    </row>
    <row r="4" spans="1:6" x14ac:dyDescent="0.25">
      <c r="A4" s="19" t="s">
        <v>51</v>
      </c>
      <c r="B4" s="20"/>
      <c r="C4" s="20"/>
      <c r="D4" s="19" t="s">
        <v>63</v>
      </c>
      <c r="E4" s="20"/>
      <c r="F4" s="20"/>
    </row>
    <row r="5" spans="1:6" x14ac:dyDescent="0.25">
      <c r="A5" s="12" t="s">
        <v>52</v>
      </c>
      <c r="B5" s="4"/>
      <c r="C5" s="4"/>
      <c r="D5" s="12" t="s">
        <v>65</v>
      </c>
      <c r="E5" s="4">
        <f>285207.16+656225.05+15688.8+53979.07</f>
        <v>1011100.08</v>
      </c>
      <c r="F5" s="4">
        <v>995411.27999999991</v>
      </c>
    </row>
    <row r="6" spans="1:6" x14ac:dyDescent="0.25">
      <c r="A6" s="12"/>
      <c r="B6" s="4"/>
      <c r="C6" s="4"/>
      <c r="D6" s="12" t="s">
        <v>64</v>
      </c>
      <c r="E6" s="34">
        <v>26882.58</v>
      </c>
      <c r="F6" s="34">
        <v>15688.8</v>
      </c>
    </row>
    <row r="7" spans="1:6" x14ac:dyDescent="0.25">
      <c r="A7" s="12" t="s">
        <v>53</v>
      </c>
      <c r="B7" s="4"/>
      <c r="C7" s="4"/>
      <c r="D7" s="12"/>
      <c r="E7" s="4"/>
      <c r="F7" s="4"/>
    </row>
    <row r="8" spans="1:6" x14ac:dyDescent="0.25">
      <c r="A8" s="12" t="s">
        <v>55</v>
      </c>
      <c r="B8" s="4">
        <v>683536.41</v>
      </c>
      <c r="C8" s="4">
        <v>683536.41</v>
      </c>
      <c r="D8" s="12"/>
      <c r="E8" s="4"/>
      <c r="F8" s="4"/>
    </row>
    <row r="9" spans="1:6" x14ac:dyDescent="0.25">
      <c r="A9" s="12" t="s">
        <v>54</v>
      </c>
      <c r="B9" s="4">
        <v>-454956.74</v>
      </c>
      <c r="C9" s="4">
        <v>-442812.15</v>
      </c>
      <c r="D9" s="12"/>
      <c r="E9" s="4"/>
      <c r="F9" s="4"/>
    </row>
    <row r="10" spans="1:6" x14ac:dyDescent="0.25">
      <c r="A10" s="12"/>
      <c r="B10" s="4"/>
      <c r="C10" s="4"/>
      <c r="D10" s="12"/>
      <c r="E10" s="4"/>
      <c r="F10" s="4"/>
    </row>
    <row r="11" spans="1:6" x14ac:dyDescent="0.25">
      <c r="A11" s="12" t="s">
        <v>56</v>
      </c>
      <c r="B11" s="4">
        <v>22000</v>
      </c>
      <c r="C11" s="4">
        <v>22000</v>
      </c>
      <c r="D11" s="12"/>
      <c r="E11" s="4"/>
      <c r="F11" s="4"/>
    </row>
    <row r="12" spans="1:6" x14ac:dyDescent="0.25">
      <c r="A12" s="12"/>
      <c r="B12" s="5"/>
      <c r="C12" s="5"/>
      <c r="D12" s="12"/>
      <c r="E12" s="5"/>
      <c r="F12" s="5"/>
    </row>
    <row r="13" spans="1:6" x14ac:dyDescent="0.25">
      <c r="A13" s="22" t="s">
        <v>72</v>
      </c>
      <c r="B13" s="4">
        <f>SUM(B8:B12)</f>
        <v>250579.67000000004</v>
      </c>
      <c r="C13" s="4">
        <v>262724.26</v>
      </c>
      <c r="D13" s="22" t="s">
        <v>73</v>
      </c>
      <c r="E13" s="4">
        <f>SUM(E5:E12)</f>
        <v>1037982.6599999999</v>
      </c>
      <c r="F13" s="4">
        <v>1011100.08</v>
      </c>
    </row>
    <row r="14" spans="1:6" s="42" customFormat="1" x14ac:dyDescent="0.25">
      <c r="A14" s="22"/>
      <c r="B14" s="4"/>
      <c r="C14" s="4"/>
      <c r="D14" s="22"/>
      <c r="E14" s="4"/>
      <c r="F14" s="4"/>
    </row>
    <row r="15" spans="1:6" x14ac:dyDescent="0.25">
      <c r="A15" s="12"/>
      <c r="B15" s="4"/>
      <c r="C15" s="4"/>
      <c r="D15" s="12"/>
      <c r="E15" s="4"/>
      <c r="F15" s="4"/>
    </row>
    <row r="16" spans="1:6" s="42" customFormat="1" x14ac:dyDescent="0.25">
      <c r="A16" s="12"/>
      <c r="B16" s="4"/>
      <c r="C16" s="4"/>
      <c r="D16" s="12"/>
      <c r="E16" s="4"/>
      <c r="F16" s="4"/>
    </row>
    <row r="17" spans="1:9" x14ac:dyDescent="0.25">
      <c r="A17" s="12" t="s">
        <v>57</v>
      </c>
      <c r="B17" s="4"/>
      <c r="C17" s="4"/>
      <c r="D17" s="12" t="s">
        <v>124</v>
      </c>
      <c r="E17" s="4"/>
      <c r="F17" s="4"/>
      <c r="G17" s="51"/>
      <c r="H17" s="51"/>
      <c r="I17" s="51"/>
    </row>
    <row r="18" spans="1:9" x14ac:dyDescent="0.25">
      <c r="A18" s="12" t="s">
        <v>58</v>
      </c>
      <c r="B18" s="4">
        <f>B49</f>
        <v>59802.82</v>
      </c>
      <c r="C18" s="4">
        <v>24703.62</v>
      </c>
      <c r="D18" s="12" t="s">
        <v>86</v>
      </c>
      <c r="E18" s="4">
        <f>E51</f>
        <v>63802.49</v>
      </c>
      <c r="F18" s="4">
        <v>64149.270000000004</v>
      </c>
      <c r="G18" s="51"/>
      <c r="H18" s="51"/>
      <c r="I18" s="51"/>
    </row>
    <row r="19" spans="1:9" x14ac:dyDescent="0.25">
      <c r="A19" s="12"/>
      <c r="B19" s="4"/>
      <c r="C19" s="4"/>
      <c r="D19" s="12" t="s">
        <v>87</v>
      </c>
      <c r="E19" s="4">
        <v>50304.58</v>
      </c>
      <c r="F19" s="4">
        <v>97732.57</v>
      </c>
      <c r="G19" s="51"/>
      <c r="H19" s="51"/>
      <c r="I19" s="51"/>
    </row>
    <row r="20" spans="1:9" x14ac:dyDescent="0.25">
      <c r="A20" s="12" t="s">
        <v>75</v>
      </c>
      <c r="B20" s="4">
        <v>464.95</v>
      </c>
      <c r="C20" s="4">
        <v>464.21</v>
      </c>
      <c r="D20" s="12" t="s">
        <v>118</v>
      </c>
      <c r="E20" s="4">
        <v>6994</v>
      </c>
      <c r="F20" s="4">
        <v>3994</v>
      </c>
      <c r="G20" s="51"/>
      <c r="H20" s="41"/>
      <c r="I20" s="41"/>
    </row>
    <row r="21" spans="1:9" x14ac:dyDescent="0.25">
      <c r="A21" s="12" t="s">
        <v>76</v>
      </c>
      <c r="B21" s="4"/>
      <c r="C21" s="4"/>
      <c r="D21" s="12" t="s">
        <v>66</v>
      </c>
      <c r="E21" s="4">
        <v>4568.8</v>
      </c>
      <c r="F21" s="4">
        <v>5703.68</v>
      </c>
      <c r="G21" s="51"/>
      <c r="H21" s="51"/>
      <c r="I21" s="51"/>
    </row>
    <row r="22" spans="1:9" x14ac:dyDescent="0.25">
      <c r="A22" s="12" t="s">
        <v>59</v>
      </c>
      <c r="B22" s="4">
        <v>13339.01</v>
      </c>
      <c r="C22" s="4">
        <v>15413.44</v>
      </c>
      <c r="D22" s="12" t="s">
        <v>88</v>
      </c>
      <c r="E22" s="4">
        <v>5658</v>
      </c>
      <c r="F22" s="4">
        <v>5765</v>
      </c>
      <c r="G22" s="51"/>
      <c r="H22" s="51"/>
      <c r="I22" s="51"/>
    </row>
    <row r="23" spans="1:9" x14ac:dyDescent="0.25">
      <c r="A23" s="12" t="s">
        <v>142</v>
      </c>
      <c r="B23" s="4">
        <v>300500</v>
      </c>
      <c r="C23" s="4"/>
      <c r="D23" s="12"/>
      <c r="E23" s="4"/>
      <c r="F23" s="4"/>
      <c r="G23" s="51"/>
      <c r="H23" s="51"/>
      <c r="I23" s="51"/>
    </row>
    <row r="24" spans="1:9" x14ac:dyDescent="0.25">
      <c r="A24" s="12" t="s">
        <v>60</v>
      </c>
      <c r="B24" s="5">
        <v>544624.07999999996</v>
      </c>
      <c r="C24" s="5">
        <v>885139.07</v>
      </c>
      <c r="D24" s="12"/>
      <c r="E24" s="5"/>
      <c r="F24" s="5"/>
      <c r="G24" s="51"/>
      <c r="H24" s="51"/>
      <c r="I24" s="51"/>
    </row>
    <row r="25" spans="1:9" x14ac:dyDescent="0.25">
      <c r="A25" s="22" t="s">
        <v>71</v>
      </c>
      <c r="B25" s="4">
        <f>SUM(B18:B24)</f>
        <v>918730.86</v>
      </c>
      <c r="C25" s="4">
        <v>925720.34</v>
      </c>
      <c r="D25" s="22" t="s">
        <v>74</v>
      </c>
      <c r="E25" s="4">
        <f>SUM(E18:E24)</f>
        <v>131327.87</v>
      </c>
      <c r="F25" s="4">
        <f>SUM(F18:F24)</f>
        <v>177344.52000000002</v>
      </c>
      <c r="G25" s="51"/>
      <c r="H25" s="51"/>
      <c r="I25" s="51"/>
    </row>
    <row r="26" spans="1:9" x14ac:dyDescent="0.25">
      <c r="A26" s="12" t="s">
        <v>61</v>
      </c>
      <c r="B26" s="4"/>
      <c r="C26" s="4"/>
      <c r="D26" s="12" t="s">
        <v>67</v>
      </c>
      <c r="E26" s="4"/>
      <c r="F26" s="4"/>
      <c r="G26" s="51"/>
      <c r="H26" s="51"/>
      <c r="I26" s="51"/>
    </row>
    <row r="27" spans="1:9" x14ac:dyDescent="0.25">
      <c r="A27" s="12"/>
      <c r="B27" s="5"/>
      <c r="C27" s="5"/>
      <c r="D27" s="12"/>
      <c r="E27" s="5"/>
      <c r="F27" s="5"/>
      <c r="G27" s="51"/>
      <c r="H27" s="51"/>
      <c r="I27" s="51"/>
    </row>
    <row r="28" spans="1:9" ht="15.75" thickBot="1" x14ac:dyDescent="0.3">
      <c r="A28" s="21" t="s">
        <v>62</v>
      </c>
      <c r="B28" s="6">
        <f>B13+B25</f>
        <v>1169310.53</v>
      </c>
      <c r="C28" s="6">
        <f>C13+C25</f>
        <v>1188444.6000000001</v>
      </c>
      <c r="D28" s="21" t="s">
        <v>68</v>
      </c>
      <c r="E28" s="6">
        <f>E13+E15+E25</f>
        <v>1169310.5299999998</v>
      </c>
      <c r="F28" s="6">
        <f>F13+F25</f>
        <v>1188444.6000000001</v>
      </c>
      <c r="G28" s="51"/>
      <c r="H28" s="51"/>
      <c r="I28" s="51"/>
    </row>
    <row r="29" spans="1:9" s="48" customFormat="1" ht="15.75" thickTop="1" x14ac:dyDescent="0.25">
      <c r="A29" s="49"/>
      <c r="B29" s="50"/>
      <c r="C29" s="50"/>
      <c r="D29" s="49"/>
      <c r="E29" s="50"/>
      <c r="F29" s="50"/>
    </row>
    <row r="30" spans="1:9" s="48" customFormat="1" x14ac:dyDescent="0.25">
      <c r="A30" s="49"/>
      <c r="B30" s="50"/>
      <c r="C30" s="50"/>
      <c r="D30" s="49"/>
      <c r="E30" s="50"/>
      <c r="F30" s="50"/>
    </row>
    <row r="31" spans="1:9" x14ac:dyDescent="0.25">
      <c r="A31" s="18"/>
    </row>
    <row r="32" spans="1:9" x14ac:dyDescent="0.25">
      <c r="A32" s="18"/>
    </row>
    <row r="33" spans="1:5" x14ac:dyDescent="0.25">
      <c r="A33" s="30"/>
      <c r="B33" s="31"/>
      <c r="C33" s="31"/>
      <c r="D33" s="31"/>
      <c r="E33" s="32"/>
    </row>
    <row r="34" spans="1:5" x14ac:dyDescent="0.25">
      <c r="A34" s="28" t="s">
        <v>69</v>
      </c>
      <c r="E34" s="60">
        <v>127752.31</v>
      </c>
    </row>
    <row r="35" spans="1:5" ht="15.75" thickBot="1" x14ac:dyDescent="0.3">
      <c r="A35" s="29"/>
      <c r="B35" s="26"/>
      <c r="C35" s="26"/>
      <c r="D35" s="26"/>
      <c r="E35" s="33"/>
    </row>
    <row r="36" spans="1:5" s="42" customFormat="1" ht="15.75" thickTop="1" x14ac:dyDescent="0.25">
      <c r="A36" s="44"/>
      <c r="B36" s="44"/>
      <c r="C36" s="44"/>
      <c r="D36" s="44"/>
      <c r="E36" s="44"/>
    </row>
    <row r="37" spans="1:5" x14ac:dyDescent="0.25">
      <c r="A37" s="18" t="s">
        <v>91</v>
      </c>
      <c r="D37" s="18" t="s">
        <v>93</v>
      </c>
    </row>
    <row r="38" spans="1:5" x14ac:dyDescent="0.25">
      <c r="D38" s="18" t="s">
        <v>94</v>
      </c>
      <c r="E38" s="1">
        <v>3000</v>
      </c>
    </row>
    <row r="39" spans="1:5" x14ac:dyDescent="0.25">
      <c r="A39" s="18"/>
      <c r="D39" s="18" t="s">
        <v>95</v>
      </c>
      <c r="E39" s="1">
        <v>1446.43</v>
      </c>
    </row>
    <row r="40" spans="1:5" x14ac:dyDescent="0.25">
      <c r="A40" s="18" t="s">
        <v>92</v>
      </c>
      <c r="B40" s="1">
        <v>6584.15</v>
      </c>
      <c r="C40" s="1"/>
      <c r="D40" s="18" t="s">
        <v>141</v>
      </c>
      <c r="E40" s="1">
        <v>5000</v>
      </c>
    </row>
    <row r="41" spans="1:5" x14ac:dyDescent="0.25">
      <c r="A41" s="18" t="s">
        <v>123</v>
      </c>
      <c r="B41" s="1">
        <v>1465</v>
      </c>
      <c r="C41" s="1"/>
      <c r="D41" s="18" t="s">
        <v>132</v>
      </c>
      <c r="E41" s="1">
        <v>15000</v>
      </c>
    </row>
    <row r="42" spans="1:5" x14ac:dyDescent="0.25">
      <c r="A42" s="18" t="s">
        <v>120</v>
      </c>
      <c r="B42" s="1">
        <v>1141</v>
      </c>
      <c r="C42" s="1"/>
      <c r="D42" s="18" t="s">
        <v>125</v>
      </c>
      <c r="E42" s="1">
        <v>4935.78</v>
      </c>
    </row>
    <row r="43" spans="1:5" x14ac:dyDescent="0.25">
      <c r="A43" s="18" t="s">
        <v>138</v>
      </c>
      <c r="B43" s="1">
        <v>49700</v>
      </c>
      <c r="C43" s="1"/>
      <c r="D43" s="18" t="s">
        <v>139</v>
      </c>
      <c r="E43" s="1">
        <v>2400</v>
      </c>
    </row>
    <row r="44" spans="1:5" x14ac:dyDescent="0.25">
      <c r="A44" s="18" t="s">
        <v>137</v>
      </c>
      <c r="B44" s="1">
        <v>912.67</v>
      </c>
      <c r="C44" s="1"/>
      <c r="D44" s="18" t="s">
        <v>140</v>
      </c>
      <c r="E44" s="1">
        <v>5000</v>
      </c>
    </row>
    <row r="45" spans="1:5" x14ac:dyDescent="0.25">
      <c r="A45" s="18"/>
      <c r="B45" s="1"/>
      <c r="C45" s="1"/>
      <c r="D45" s="18" t="s">
        <v>119</v>
      </c>
      <c r="E45" s="1">
        <v>2530.77</v>
      </c>
    </row>
    <row r="46" spans="1:5" x14ac:dyDescent="0.25">
      <c r="A46" s="18"/>
      <c r="B46" s="1"/>
      <c r="D46" s="18" t="s">
        <v>127</v>
      </c>
      <c r="E46" s="1">
        <v>886.62</v>
      </c>
    </row>
    <row r="47" spans="1:5" x14ac:dyDescent="0.25">
      <c r="A47" s="18"/>
      <c r="B47" s="1"/>
      <c r="D47" s="18" t="s">
        <v>117</v>
      </c>
      <c r="E47" s="1">
        <v>19312.400000000001</v>
      </c>
    </row>
    <row r="48" spans="1:5" x14ac:dyDescent="0.25">
      <c r="A48" s="18"/>
      <c r="B48" s="1"/>
      <c r="C48" s="1"/>
      <c r="D48" s="18" t="s">
        <v>126</v>
      </c>
      <c r="E48" s="35">
        <v>2650.12</v>
      </c>
    </row>
    <row r="49" spans="1:5" ht="15.75" thickBot="1" x14ac:dyDescent="0.3">
      <c r="A49" s="18"/>
      <c r="B49" s="36">
        <f>SUM(B40:B48)</f>
        <v>59802.82</v>
      </c>
      <c r="C49" s="1"/>
      <c r="D49" s="18" t="s">
        <v>116</v>
      </c>
      <c r="E49" s="61">
        <v>28.88</v>
      </c>
    </row>
    <row r="50" spans="1:5" ht="15.75" thickTop="1" x14ac:dyDescent="0.25">
      <c r="B50" s="35"/>
      <c r="D50" s="18" t="s">
        <v>134</v>
      </c>
      <c r="E50" s="47">
        <v>1611.49</v>
      </c>
    </row>
    <row r="51" spans="1:5" s="45" customFormat="1" ht="15.75" thickBot="1" x14ac:dyDescent="0.3">
      <c r="B51" s="35"/>
      <c r="D51" s="18"/>
      <c r="E51" s="37">
        <f>SUM(E38:E50)</f>
        <v>63802.49</v>
      </c>
    </row>
    <row r="52" spans="1:5" ht="15.75" thickTop="1" x14ac:dyDescent="0.25">
      <c r="A52" s="18" t="s">
        <v>96</v>
      </c>
      <c r="D52" s="18"/>
      <c r="E52" s="46"/>
    </row>
    <row r="53" spans="1:5" x14ac:dyDescent="0.25">
      <c r="A53" s="18" t="s">
        <v>97</v>
      </c>
      <c r="B53" s="35">
        <v>2000</v>
      </c>
      <c r="E53" s="35"/>
    </row>
    <row r="54" spans="1:5" x14ac:dyDescent="0.25">
      <c r="A54" s="18" t="s">
        <v>98</v>
      </c>
      <c r="B54" s="35">
        <v>10000</v>
      </c>
      <c r="E54" s="35"/>
    </row>
    <row r="55" spans="1:5" x14ac:dyDescent="0.25">
      <c r="A55" s="18" t="s">
        <v>99</v>
      </c>
      <c r="B55" s="35">
        <v>10000</v>
      </c>
      <c r="E55" s="35"/>
    </row>
    <row r="56" spans="1:5" ht="15.75" thickBot="1" x14ac:dyDescent="0.3">
      <c r="B56" s="37">
        <f>SUM(B53:B55)</f>
        <v>22000</v>
      </c>
      <c r="E56" s="35"/>
    </row>
    <row r="57" spans="1:5" ht="15.75" thickTop="1" x14ac:dyDescent="0.25">
      <c r="E57" s="35"/>
    </row>
    <row r="58" spans="1:5" x14ac:dyDescent="0.25">
      <c r="E58" s="35"/>
    </row>
  </sheetData>
  <mergeCells count="6">
    <mergeCell ref="F2:F3"/>
    <mergeCell ref="A2:A3"/>
    <mergeCell ref="B2:B3"/>
    <mergeCell ref="C2:C3"/>
    <mergeCell ref="D2:D3"/>
    <mergeCell ref="E2:E3"/>
  </mergeCells>
  <pageMargins left="0.7" right="0.7" top="1.1979166666666667" bottom="0.75" header="0.3" footer="0.3"/>
  <pageSetup paperSize="9" scale="99" orientation="landscape" r:id="rId1"/>
  <headerFooter>
    <oddHeader>&amp;C&amp;"-,Corsivo grassetto"&amp;12ORDINE DEGLI AVVOCATI DI PISA&amp;"-,Normale"&amp;11
&amp;10ENTE PUBBLICO NON ECONOMICO&amp;11
&amp;8PIAZZA DELLA REPUBBLICA 56121 PISA
C.F. 80005010501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Gastone</dc:creator>
  <cp:lastModifiedBy>Gian Gastone Gualtierotti Morelli</cp:lastModifiedBy>
  <cp:lastPrinted>2020-09-11T14:52:57Z</cp:lastPrinted>
  <dcterms:created xsi:type="dcterms:W3CDTF">2011-04-04T15:03:50Z</dcterms:created>
  <dcterms:modified xsi:type="dcterms:W3CDTF">2021-05-07T07:21:44Z</dcterms:modified>
</cp:coreProperties>
</file>